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2" r:id="rId1"/>
    <sheet name="2кв" sheetId="24" r:id="rId2"/>
    <sheet name="3кв" sheetId="25" r:id="rId3"/>
    <sheet name="4кв" sheetId="26" r:id="rId4"/>
    <sheet name="отчет" sheetId="27" r:id="rId5"/>
  </sheets>
  <externalReferences>
    <externalReference r:id="rId6"/>
  </externalReferences>
  <definedNames>
    <definedName name="_xlnm.Print_Area" localSheetId="0">'1кв'!$A$1:$E$54</definedName>
    <definedName name="_xlnm.Print_Area" localSheetId="1">'2кв'!$A$1:$E$54</definedName>
    <definedName name="_xlnm.Print_Area" localSheetId="2">'3кв'!$A$1:$E$54</definedName>
    <definedName name="_xlnm.Print_Area" localSheetId="3">'4кв'!$A$1:$E$53</definedName>
    <definedName name="_xlnm.Print_Area" localSheetId="4">отчет!$A$1:$C$46</definedName>
  </definedNames>
  <calcPr calcId="152511"/>
</workbook>
</file>

<file path=xl/calcChain.xml><?xml version="1.0" encoding="utf-8"?>
<calcChain xmlns="http://schemas.openxmlformats.org/spreadsheetml/2006/main">
  <c r="C21" i="27" l="1"/>
  <c r="C22" i="27"/>
  <c r="C23" i="27"/>
  <c r="C24" i="27"/>
  <c r="C25" i="27"/>
  <c r="C29" i="27"/>
  <c r="C13" i="27"/>
  <c r="C6" i="27"/>
  <c r="C37" i="27" l="1"/>
  <c r="D31" i="27"/>
  <c r="C27" i="27"/>
  <c r="B51" i="26" l="1"/>
  <c r="B50" i="26"/>
  <c r="B49" i="26"/>
  <c r="E23" i="26"/>
  <c r="E22" i="26"/>
  <c r="E30" i="26" s="1"/>
  <c r="B52" i="26" s="1"/>
  <c r="E28" i="24" l="1"/>
  <c r="B52" i="25" l="1"/>
  <c r="B51" i="25"/>
  <c r="B50" i="25"/>
  <c r="E23" i="25"/>
  <c r="E22" i="25"/>
  <c r="E31" i="25" l="1"/>
  <c r="B53" i="25" s="1"/>
  <c r="B52" i="24"/>
  <c r="C16" i="27" s="1"/>
  <c r="B51" i="24"/>
  <c r="C15" i="27" s="1"/>
  <c r="B50" i="24"/>
  <c r="C14" i="27" s="1"/>
  <c r="C17" i="27" s="1"/>
  <c r="E29" i="24"/>
  <c r="C26" i="27" s="1"/>
  <c r="E23" i="24"/>
  <c r="C20" i="27" s="1"/>
  <c r="E22" i="24"/>
  <c r="C19" i="27" s="1"/>
  <c r="C31" i="27" l="1"/>
  <c r="C32" i="27" s="1"/>
  <c r="E31" i="24"/>
  <c r="E29" i="22"/>
  <c r="B53" i="24" l="1"/>
  <c r="B50" i="22"/>
  <c r="B52" i="22"/>
  <c r="B51" i="22"/>
  <c r="E23" i="22"/>
  <c r="E22" i="22"/>
  <c r="E31" i="22" l="1"/>
  <c r="B53" i="22" s="1"/>
  <c r="B54" i="22" s="1"/>
  <c r="B47" i="24" s="1"/>
  <c r="B54" i="24" s="1"/>
  <c r="B47" i="25" s="1"/>
  <c r="B54" i="25" s="1"/>
  <c r="B46" i="26" s="1"/>
  <c r="B53" i="26" s="1"/>
</calcChain>
</file>

<file path=xl/sharedStrings.xml><?xml version="1.0" encoding="utf-8"?>
<sst xmlns="http://schemas.openxmlformats.org/spreadsheetml/2006/main" count="321" uniqueCount="110">
  <si>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</si>
  <si>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</si>
  <si>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</si>
  <si>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</si>
  <si>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</si>
  <si>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</si>
  <si>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</si>
  <si>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</si>
  <si>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</si>
  <si>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</si>
  <si>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</si>
  <si>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</si>
  <si>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</si>
  <si>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</si>
  <si>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</si>
  <si>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</si>
  <si>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</si>
  <si>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</si>
  <si>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</si>
  <si>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</si>
  <si>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</si>
  <si>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</si>
  <si>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</si>
  <si>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</si>
  <si>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Правды, д. 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</si>
  <si>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</si>
  <si>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</si>
  <si>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</si>
  <si>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</si>
  <si>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</si>
  <si>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</si>
  <si>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</si>
  <si>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</si>
  <si>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 от 06.03.2015 г.</t>
    </r>
  </si>
  <si>
    <t>в т.ч. Оплачено</t>
  </si>
  <si>
    <t>Расходы по содержанию и тек. Ремонту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</si>
  <si>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</si>
  <si>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</si>
  <si>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</si>
  <si>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интернет ТТК</t>
  </si>
  <si>
    <t xml:space="preserve">Услуги по содержанию многоквартирного дома </t>
  </si>
  <si>
    <t>интернет Ростелеком</t>
  </si>
  <si>
    <t>интернет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</si>
  <si>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</si>
  <si>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</si>
  <si>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</si>
  <si>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</si>
  <si>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ИТОГО</t>
  </si>
  <si>
    <t>Sкв.=2771,5 м2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</si>
  <si>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</si>
  <si>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</si>
  <si>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</si>
  <si>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</si>
  <si>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Снятие, установка датчика движения (кв.24)</t>
  </si>
  <si>
    <t>январь</t>
  </si>
  <si>
    <t xml:space="preserve">           2. Всего за период с "01" 01 2023 г. по "31" 03 2023 г. выполнено работ (оказано услуг) на общую сумму сто семьдесят пять  тысяч двести шестьдесят восемь рублей 59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</si>
  <si>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</si>
  <si>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193976,08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</si>
  <si>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 Шурховецкого Игоря Николаевича</t>
    </r>
  </si>
  <si>
    <r>
      <t xml:space="preserve">Заказчик - </t>
    </r>
    <r>
      <rPr>
        <b/>
        <sz val="12"/>
        <color theme="1"/>
        <rFont val="Times New Roman"/>
        <family val="1"/>
        <charset val="204"/>
      </rPr>
      <t>Собственники МКД, в лице председателя совета дома Шурховецкого И.Н.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</si>
  <si>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</si>
  <si>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</si>
  <si>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</si>
  <si>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</si>
  <si>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</si>
  <si>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</si>
  <si>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лавочки(кв8)</t>
  </si>
  <si>
    <t>май</t>
  </si>
  <si>
    <t xml:space="preserve">           2. Всего за период с "01" 04 2023 г. по "30" 06 2023 г. выполнено работ (оказано услуг) на общую сумму сто восемьдесят четыре тысячи триста четыре рубля 95 копеек</t>
  </si>
  <si>
    <t>Предъявлено населению 191284,86</t>
  </si>
  <si>
    <t>Тех.диагностирование ВДГО</t>
  </si>
  <si>
    <t xml:space="preserve">           2. Всего за период с "01" 07 2023 г. по "30" 09 2023 г. выполнено работ (оказано услуг) на общую сумму двести четырнадцать тысяч девятьсот двенадцать рублей 18 копеек</t>
  </si>
  <si>
    <t>Предъявлено населению 212615,31</t>
  </si>
  <si>
    <t>за 4 квартал 2023 года</t>
  </si>
  <si>
    <t>31.12.20232 г.</t>
  </si>
  <si>
    <t>4 квартал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</si>
  <si>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</si>
  <si>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</si>
  <si>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</si>
  <si>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</si>
  <si>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</si>
  <si>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</si>
  <si>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</si>
  <si>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</si>
  <si>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</si>
  <si>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</si>
  <si>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</si>
  <si>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</si>
  <si>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>работы по договору, всего</t>
  </si>
  <si>
    <t xml:space="preserve">   * Тех.диагностирование ВДГО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</si>
  <si>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</si>
  <si>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</si>
  <si>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</si>
  <si>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</si>
  <si>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</si>
  <si>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</si>
  <si>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</si>
  <si>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</si>
  <si>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</si>
  <si>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</si>
  <si>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</si>
  <si>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Правды, д. 4</t>
  </si>
  <si>
    <t xml:space="preserve">           2. Всего за период с "01" 10 2023 г. по "31" 12 2023 г. выполнено работ (оказано услуг) на общую сумму двести девять тысяч семьсот пятьдесят пять рублей 90 копеек.</t>
  </si>
  <si>
    <t>Предъявлено населению 217577,83</t>
  </si>
  <si>
    <t>Начислено всего 815454,08</t>
  </si>
  <si>
    <t>* горячая вода на СОИ - 25707,92</t>
  </si>
  <si>
    <t>* водоотведение на СОИ- 17959,68</t>
  </si>
  <si>
    <t>* электроэнергия на СОИ- 20622,04</t>
  </si>
  <si>
    <t>* холодная вода на СОИ - 7681,52</t>
  </si>
  <si>
    <t>Непредвиденные работы 4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</si>
</sst>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5" fontId="15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43" fontId="4" fillId="0" borderId="0" xfId="1" applyFont="1"/>
    <xf numFmtId="0" fontId="12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4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11" fillId="0" borderId="5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164" fontId="7" fillId="0" borderId="0" xfId="1" applyNumberFormat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dep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65197.967999999993</v>
          </cell>
        </row>
        <row r="31">
          <cell r="E31">
            <v>93777.88</v>
          </cell>
        </row>
      </sheetData>
      <sheetData sheetId="1">
        <row r="22">
          <cell r="E22">
            <v>65197.967999999993</v>
          </cell>
        </row>
        <row r="34">
          <cell r="E34">
            <v>120010.84999999999</v>
          </cell>
        </row>
      </sheetData>
      <sheetData sheetId="2">
        <row r="22">
          <cell r="E22">
            <v>72980.687999999995</v>
          </cell>
        </row>
        <row r="31">
          <cell r="E31">
            <v>95882.073999999993</v>
          </cell>
        </row>
      </sheetData>
      <sheetData sheetId="3">
        <row r="22">
          <cell r="E22">
            <v>72980.687999999995</v>
          </cell>
        </row>
        <row r="32">
          <cell r="E32">
            <v>105368.55399999999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0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2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50</v>
      </c>
      <c r="B3" s="70"/>
      <c r="C3" s="70"/>
      <c r="D3" s="70"/>
      <c r="E3" s="70"/>
    </row>
    <row r="4" spans="1:5" s="1" customFormat="1" ht="15.75" x14ac:dyDescent="0.25">
      <c r="A4" s="18" t="s">
        <v>13</v>
      </c>
      <c r="B4" s="4"/>
      <c r="C4" s="4"/>
      <c r="D4" s="71" t="s">
        <v>51</v>
      </c>
      <c r="E4" s="71"/>
    </row>
    <row r="5" spans="1:5" x14ac:dyDescent="0.25">
      <c r="A5" s="26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2" t="s">
        <v>24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ht="12" customHeight="1" x14ac:dyDescent="0.25">
      <c r="A9" s="66" t="s">
        <v>58</v>
      </c>
      <c r="B9" s="66"/>
      <c r="C9" s="66"/>
      <c r="D9" s="66"/>
      <c r="E9" s="66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2.25" customHeight="1" x14ac:dyDescent="0.25">
      <c r="A11" s="66" t="s">
        <v>33</v>
      </c>
      <c r="B11" s="66"/>
      <c r="C11" s="66"/>
      <c r="D11" s="66"/>
      <c r="E11" s="66"/>
    </row>
    <row r="12" spans="1:5" ht="18" customHeight="1" x14ac:dyDescent="0.25">
      <c r="A12" s="73" t="s">
        <v>15</v>
      </c>
      <c r="B12" s="76"/>
      <c r="C12" s="76"/>
      <c r="D12" s="76"/>
      <c r="E12" s="76"/>
    </row>
    <row r="13" spans="1:5" ht="17.25" customHeight="1" x14ac:dyDescent="0.25">
      <c r="A13" s="66" t="s">
        <v>22</v>
      </c>
      <c r="B13" s="66"/>
      <c r="C13" s="66"/>
      <c r="D13" s="66"/>
      <c r="E13" s="66"/>
    </row>
    <row r="14" spans="1:5" ht="17.25" customHeight="1" x14ac:dyDescent="0.25">
      <c r="A14" s="73" t="s">
        <v>2</v>
      </c>
      <c r="B14" s="76"/>
      <c r="C14" s="76"/>
      <c r="D14" s="76"/>
      <c r="E14" s="76"/>
    </row>
    <row r="15" spans="1:5" ht="18.75" customHeight="1" x14ac:dyDescent="0.25">
      <c r="A15" s="66" t="s">
        <v>52</v>
      </c>
      <c r="B15" s="66"/>
      <c r="C15" s="66"/>
      <c r="D15" s="66"/>
      <c r="E15" s="66"/>
    </row>
    <row r="16" spans="1:5" x14ac:dyDescent="0.25">
      <c r="A16" s="73" t="s">
        <v>16</v>
      </c>
      <c r="B16" s="76"/>
      <c r="C16" s="76"/>
      <c r="D16" s="76"/>
      <c r="E16" s="76"/>
    </row>
    <row r="17" spans="1:7" ht="30.6" customHeight="1" x14ac:dyDescent="0.25">
      <c r="A17" s="66" t="s">
        <v>17</v>
      </c>
      <c r="B17" s="66"/>
      <c r="C17" s="66"/>
      <c r="D17" s="66"/>
      <c r="E17" s="66"/>
    </row>
    <row r="18" spans="1:7" ht="61.5" customHeight="1" x14ac:dyDescent="0.25">
      <c r="A18" s="66" t="s">
        <v>25</v>
      </c>
      <c r="B18" s="66"/>
      <c r="C18" s="66"/>
      <c r="D18" s="66"/>
      <c r="E18" s="66"/>
    </row>
    <row r="19" spans="1:7" ht="38.25" customHeight="1" x14ac:dyDescent="0.25">
      <c r="A19" s="78" t="s">
        <v>26</v>
      </c>
      <c r="B19" s="78"/>
      <c r="C19" s="78"/>
      <c r="D19" s="78"/>
      <c r="E19" s="78"/>
    </row>
    <row r="20" spans="1:7" x14ac:dyDescent="0.25">
      <c r="A20" s="78"/>
      <c r="B20" s="78"/>
      <c r="C20" s="78"/>
      <c r="D20" s="78"/>
      <c r="E20" s="78"/>
      <c r="F20" s="2">
        <v>2771.5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40</v>
      </c>
      <c r="B22" s="9" t="s">
        <v>38</v>
      </c>
      <c r="C22" s="3" t="s">
        <v>4</v>
      </c>
      <c r="D22" s="3">
        <v>13.89</v>
      </c>
      <c r="E22" s="8">
        <f>D22*F20*G20</f>
        <v>115488.405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5.42</v>
      </c>
      <c r="E23" s="8">
        <f>D23*F20*G20</f>
        <v>45064.590000000004</v>
      </c>
    </row>
    <row r="24" spans="1:7" x14ac:dyDescent="0.25">
      <c r="A24" s="7" t="s">
        <v>43</v>
      </c>
      <c r="B24" s="9" t="s">
        <v>28</v>
      </c>
      <c r="C24" s="3" t="s">
        <v>29</v>
      </c>
      <c r="D24" s="3"/>
      <c r="E24" s="17">
        <v>0</v>
      </c>
    </row>
    <row r="25" spans="1:7" x14ac:dyDescent="0.25">
      <c r="A25" s="7" t="s">
        <v>44</v>
      </c>
      <c r="B25" s="9" t="s">
        <v>28</v>
      </c>
      <c r="C25" s="3" t="s">
        <v>29</v>
      </c>
      <c r="D25" s="3"/>
      <c r="E25" s="17">
        <v>5216.22</v>
      </c>
    </row>
    <row r="26" spans="1:7" x14ac:dyDescent="0.25">
      <c r="A26" s="7" t="s">
        <v>45</v>
      </c>
      <c r="B26" s="9" t="s">
        <v>28</v>
      </c>
      <c r="C26" s="3" t="s">
        <v>29</v>
      </c>
      <c r="D26" s="3"/>
      <c r="E26" s="8">
        <v>7255.6</v>
      </c>
    </row>
    <row r="27" spans="1:7" x14ac:dyDescent="0.25">
      <c r="A27" s="7" t="s">
        <v>46</v>
      </c>
      <c r="B27" s="9" t="s">
        <v>28</v>
      </c>
      <c r="C27" s="3" t="s">
        <v>29</v>
      </c>
      <c r="D27" s="3"/>
      <c r="E27" s="8">
        <v>1288.1500000000001</v>
      </c>
    </row>
    <row r="28" spans="1:7" x14ac:dyDescent="0.25">
      <c r="A28" s="7" t="s">
        <v>27</v>
      </c>
      <c r="B28" s="9" t="s">
        <v>28</v>
      </c>
      <c r="C28" s="3" t="s">
        <v>29</v>
      </c>
      <c r="D28" s="3"/>
      <c r="E28" s="8">
        <v>837.65</v>
      </c>
    </row>
    <row r="29" spans="1:7" ht="30" x14ac:dyDescent="0.25">
      <c r="A29" s="16" t="s">
        <v>53</v>
      </c>
      <c r="B29" s="9" t="s">
        <v>54</v>
      </c>
      <c r="C29" s="3" t="s">
        <v>49</v>
      </c>
      <c r="D29" s="27">
        <v>0.5</v>
      </c>
      <c r="E29" s="8">
        <f>D29*235.95</f>
        <v>117.97499999999999</v>
      </c>
    </row>
    <row r="30" spans="1:7" x14ac:dyDescent="0.25">
      <c r="A30" s="16"/>
      <c r="B30" s="9"/>
      <c r="C30" s="3"/>
      <c r="D30" s="3"/>
      <c r="E30" s="8"/>
    </row>
    <row r="31" spans="1:7" s="10" customFormat="1" x14ac:dyDescent="0.25">
      <c r="A31" s="19" t="s">
        <v>47</v>
      </c>
      <c r="B31" s="20"/>
      <c r="C31" s="21"/>
      <c r="D31" s="21"/>
      <c r="E31" s="22">
        <f>SUM(E22:E30)</f>
        <v>175268.59</v>
      </c>
    </row>
    <row r="33" spans="1:8" ht="28.5" customHeight="1" x14ac:dyDescent="0.25">
      <c r="A33" s="79" t="s">
        <v>55</v>
      </c>
      <c r="B33" s="79"/>
      <c r="C33" s="79"/>
      <c r="D33" s="79"/>
      <c r="E33" s="79"/>
    </row>
    <row r="34" spans="1:8" ht="31.5" customHeight="1" x14ac:dyDescent="0.25">
      <c r="A34" s="66" t="s">
        <v>21</v>
      </c>
      <c r="B34" s="66"/>
      <c r="C34" s="66"/>
      <c r="D34" s="66"/>
      <c r="E34" s="66"/>
    </row>
    <row r="35" spans="1:8" x14ac:dyDescent="0.25">
      <c r="A35" s="66" t="s">
        <v>20</v>
      </c>
      <c r="B35" s="66"/>
      <c r="C35" s="66"/>
      <c r="D35" s="66"/>
      <c r="E35" s="66"/>
      <c r="F35" s="10"/>
      <c r="G35" s="10"/>
      <c r="H35" s="11"/>
    </row>
    <row r="36" spans="1:8" ht="30.75" customHeight="1" x14ac:dyDescent="0.25">
      <c r="A36" s="66" t="s">
        <v>30</v>
      </c>
      <c r="B36" s="66"/>
      <c r="C36" s="66"/>
      <c r="D36" s="66"/>
      <c r="E36" s="66"/>
    </row>
    <row r="37" spans="1:8" x14ac:dyDescent="0.25">
      <c r="A37" s="77" t="s">
        <v>5</v>
      </c>
      <c r="B37" s="77"/>
      <c r="C37" s="77"/>
      <c r="D37" s="77"/>
      <c r="E37" s="77"/>
    </row>
    <row r="38" spans="1:8" x14ac:dyDescent="0.25">
      <c r="A38" s="66" t="s">
        <v>18</v>
      </c>
      <c r="B38" s="66"/>
      <c r="C38" s="66"/>
      <c r="D38" s="66"/>
      <c r="E38" s="66"/>
    </row>
    <row r="39" spans="1:8" x14ac:dyDescent="0.25">
      <c r="A39" s="80" t="s">
        <v>56</v>
      </c>
      <c r="B39" s="80"/>
      <c r="C39" s="80"/>
      <c r="D39" s="80"/>
      <c r="E39" s="5"/>
    </row>
    <row r="40" spans="1:8" x14ac:dyDescent="0.25">
      <c r="B40" s="81" t="s">
        <v>19</v>
      </c>
      <c r="C40" s="81"/>
      <c r="D40" s="81"/>
      <c r="E40" s="6" t="s">
        <v>6</v>
      </c>
    </row>
    <row r="41" spans="1:8" x14ac:dyDescent="0.25">
      <c r="A41" s="24"/>
      <c r="B41" s="24"/>
      <c r="C41" s="24"/>
      <c r="D41" s="24"/>
      <c r="E41" s="24"/>
    </row>
    <row r="42" spans="1:8" ht="15.75" customHeight="1" x14ac:dyDescent="0.25">
      <c r="A42" s="82" t="s">
        <v>59</v>
      </c>
      <c r="B42" s="82"/>
      <c r="C42" s="82"/>
      <c r="D42" s="82"/>
      <c r="E42" s="82"/>
    </row>
    <row r="43" spans="1:8" x14ac:dyDescent="0.25">
      <c r="B43" s="81" t="s">
        <v>19</v>
      </c>
      <c r="C43" s="81"/>
      <c r="D43" s="81"/>
      <c r="E43" s="6" t="s">
        <v>6</v>
      </c>
    </row>
    <row r="45" spans="1:8" x14ac:dyDescent="0.25">
      <c r="A45" s="2" t="s">
        <v>48</v>
      </c>
    </row>
    <row r="46" spans="1:8" x14ac:dyDescent="0.25">
      <c r="A46" s="10" t="s">
        <v>31</v>
      </c>
    </row>
    <row r="47" spans="1:8" x14ac:dyDescent="0.25">
      <c r="A47" s="2" t="s">
        <v>37</v>
      </c>
      <c r="B47" s="23">
        <v>-1582.88</v>
      </c>
    </row>
    <row r="48" spans="1:8" ht="31.5" x14ac:dyDescent="0.25">
      <c r="A48" s="14" t="s">
        <v>57</v>
      </c>
      <c r="B48" s="12"/>
    </row>
    <row r="49" spans="1:2" x14ac:dyDescent="0.25">
      <c r="A49" s="2" t="s">
        <v>34</v>
      </c>
      <c r="B49" s="12">
        <v>186652.85</v>
      </c>
    </row>
    <row r="50" spans="1:2" x14ac:dyDescent="0.25">
      <c r="A50" s="2" t="s">
        <v>41</v>
      </c>
      <c r="B50" s="12">
        <f>350*3</f>
        <v>1050</v>
      </c>
    </row>
    <row r="51" spans="1:2" x14ac:dyDescent="0.25">
      <c r="A51" s="2" t="s">
        <v>39</v>
      </c>
      <c r="B51" s="12">
        <f>3*330</f>
        <v>990</v>
      </c>
    </row>
    <row r="52" spans="1:2" x14ac:dyDescent="0.25">
      <c r="A52" s="2" t="s">
        <v>42</v>
      </c>
      <c r="B52" s="12">
        <f>200*3</f>
        <v>600</v>
      </c>
    </row>
    <row r="53" spans="1:2" ht="30" x14ac:dyDescent="0.25">
      <c r="A53" s="25" t="s">
        <v>35</v>
      </c>
      <c r="B53" s="12">
        <f>E31</f>
        <v>175268.59</v>
      </c>
    </row>
    <row r="54" spans="1:2" x14ac:dyDescent="0.25">
      <c r="A54" s="13" t="s">
        <v>32</v>
      </c>
      <c r="B54" s="23">
        <f>B47+B49+B50+B51+B52-B53</f>
        <v>12441.380000000005</v>
      </c>
    </row>
  </sheetData>
  <mergeCells count="29">
    <mergeCell ref="A38:E38"/>
    <mergeCell ref="A39:D39"/>
    <mergeCell ref="B40:D40"/>
    <mergeCell ref="B43:D43"/>
    <mergeCell ref="A42:E42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19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2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60</v>
      </c>
      <c r="B3" s="70"/>
      <c r="C3" s="70"/>
      <c r="D3" s="70"/>
      <c r="E3" s="70"/>
    </row>
    <row r="4" spans="1:5" s="1" customFormat="1" ht="15.75" x14ac:dyDescent="0.25">
      <c r="A4" s="18" t="s">
        <v>13</v>
      </c>
      <c r="B4" s="4"/>
      <c r="C4" s="4"/>
      <c r="D4" s="71" t="s">
        <v>61</v>
      </c>
      <c r="E4" s="71"/>
    </row>
    <row r="5" spans="1:5" x14ac:dyDescent="0.25">
      <c r="A5" s="29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2" t="s">
        <v>24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ht="12" customHeight="1" x14ac:dyDescent="0.25">
      <c r="A9" s="66" t="s">
        <v>58</v>
      </c>
      <c r="B9" s="66"/>
      <c r="C9" s="66"/>
      <c r="D9" s="66"/>
      <c r="E9" s="66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2.25" customHeight="1" x14ac:dyDescent="0.25">
      <c r="A11" s="66" t="s">
        <v>33</v>
      </c>
      <c r="B11" s="66"/>
      <c r="C11" s="66"/>
      <c r="D11" s="66"/>
      <c r="E11" s="66"/>
    </row>
    <row r="12" spans="1:5" ht="18" customHeight="1" x14ac:dyDescent="0.25">
      <c r="A12" s="73" t="s">
        <v>15</v>
      </c>
      <c r="B12" s="76"/>
      <c r="C12" s="76"/>
      <c r="D12" s="76"/>
      <c r="E12" s="76"/>
    </row>
    <row r="13" spans="1:5" ht="17.25" customHeight="1" x14ac:dyDescent="0.25">
      <c r="A13" s="66" t="s">
        <v>22</v>
      </c>
      <c r="B13" s="66"/>
      <c r="C13" s="66"/>
      <c r="D13" s="66"/>
      <c r="E13" s="66"/>
    </row>
    <row r="14" spans="1:5" ht="17.25" customHeight="1" x14ac:dyDescent="0.25">
      <c r="A14" s="73" t="s">
        <v>2</v>
      </c>
      <c r="B14" s="76"/>
      <c r="C14" s="76"/>
      <c r="D14" s="76"/>
      <c r="E14" s="76"/>
    </row>
    <row r="15" spans="1:5" ht="18.75" customHeight="1" x14ac:dyDescent="0.25">
      <c r="A15" s="66" t="s">
        <v>52</v>
      </c>
      <c r="B15" s="66"/>
      <c r="C15" s="66"/>
      <c r="D15" s="66"/>
      <c r="E15" s="66"/>
    </row>
    <row r="16" spans="1:5" x14ac:dyDescent="0.25">
      <c r="A16" s="73" t="s">
        <v>16</v>
      </c>
      <c r="B16" s="76"/>
      <c r="C16" s="76"/>
      <c r="D16" s="76"/>
      <c r="E16" s="76"/>
    </row>
    <row r="17" spans="1:7" ht="30.6" customHeight="1" x14ac:dyDescent="0.25">
      <c r="A17" s="66" t="s">
        <v>17</v>
      </c>
      <c r="B17" s="66"/>
      <c r="C17" s="66"/>
      <c r="D17" s="66"/>
      <c r="E17" s="66"/>
    </row>
    <row r="18" spans="1:7" ht="61.5" customHeight="1" x14ac:dyDescent="0.25">
      <c r="A18" s="66" t="s">
        <v>25</v>
      </c>
      <c r="B18" s="66"/>
      <c r="C18" s="66"/>
      <c r="D18" s="66"/>
      <c r="E18" s="66"/>
    </row>
    <row r="19" spans="1:7" ht="38.25" customHeight="1" x14ac:dyDescent="0.25">
      <c r="A19" s="78" t="s">
        <v>26</v>
      </c>
      <c r="B19" s="78"/>
      <c r="C19" s="78"/>
      <c r="D19" s="78"/>
      <c r="E19" s="78"/>
    </row>
    <row r="20" spans="1:7" x14ac:dyDescent="0.25">
      <c r="A20" s="78"/>
      <c r="B20" s="78"/>
      <c r="C20" s="78"/>
      <c r="D20" s="78"/>
      <c r="E20" s="78"/>
      <c r="F20" s="2">
        <v>2771.5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40</v>
      </c>
      <c r="B22" s="9" t="s">
        <v>38</v>
      </c>
      <c r="C22" s="3" t="s">
        <v>4</v>
      </c>
      <c r="D22" s="3">
        <v>13.89</v>
      </c>
      <c r="E22" s="8">
        <f>D22*F20*G20</f>
        <v>115488.405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5.42</v>
      </c>
      <c r="E23" s="8">
        <f>D23*F20*G20</f>
        <v>45064.590000000004</v>
      </c>
    </row>
    <row r="24" spans="1:7" x14ac:dyDescent="0.25">
      <c r="A24" s="7" t="s">
        <v>43</v>
      </c>
      <c r="B24" s="9" t="s">
        <v>62</v>
      </c>
      <c r="C24" s="3" t="s">
        <v>29</v>
      </c>
      <c r="D24" s="3"/>
      <c r="E24" s="8">
        <v>1408.49</v>
      </c>
    </row>
    <row r="25" spans="1:7" x14ac:dyDescent="0.25">
      <c r="A25" s="7" t="s">
        <v>44</v>
      </c>
      <c r="B25" s="9" t="s">
        <v>62</v>
      </c>
      <c r="C25" s="3" t="s">
        <v>29</v>
      </c>
      <c r="D25" s="3"/>
      <c r="E25" s="17">
        <v>10312.719999999999</v>
      </c>
    </row>
    <row r="26" spans="1:7" x14ac:dyDescent="0.25">
      <c r="A26" s="7" t="s">
        <v>45</v>
      </c>
      <c r="B26" s="9" t="s">
        <v>62</v>
      </c>
      <c r="C26" s="3" t="s">
        <v>29</v>
      </c>
      <c r="D26" s="3"/>
      <c r="E26" s="8">
        <v>4292.25</v>
      </c>
    </row>
    <row r="27" spans="1:7" x14ac:dyDescent="0.25">
      <c r="A27" s="7" t="s">
        <v>46</v>
      </c>
      <c r="B27" s="9" t="s">
        <v>62</v>
      </c>
      <c r="C27" s="3" t="s">
        <v>29</v>
      </c>
      <c r="D27" s="3"/>
      <c r="E27" s="8">
        <v>4751.84</v>
      </c>
    </row>
    <row r="28" spans="1:7" x14ac:dyDescent="0.25">
      <c r="A28" s="7" t="s">
        <v>27</v>
      </c>
      <c r="B28" s="9" t="s">
        <v>62</v>
      </c>
      <c r="C28" s="3" t="s">
        <v>29</v>
      </c>
      <c r="D28" s="3"/>
      <c r="E28" s="8">
        <f>2010.83+150</f>
        <v>2160.83</v>
      </c>
    </row>
    <row r="29" spans="1:7" x14ac:dyDescent="0.25">
      <c r="A29" s="16" t="s">
        <v>66</v>
      </c>
      <c r="B29" s="9" t="s">
        <v>67</v>
      </c>
      <c r="C29" s="3" t="s">
        <v>49</v>
      </c>
      <c r="D29" s="27">
        <v>3.5</v>
      </c>
      <c r="E29" s="8">
        <f>D29*235.95</f>
        <v>825.82499999999993</v>
      </c>
    </row>
    <row r="30" spans="1:7" x14ac:dyDescent="0.25">
      <c r="A30" s="16"/>
      <c r="B30" s="9"/>
      <c r="C30" s="3"/>
      <c r="D30" s="3"/>
      <c r="E30" s="8"/>
    </row>
    <row r="31" spans="1:7" s="10" customFormat="1" x14ac:dyDescent="0.25">
      <c r="A31" s="19" t="s">
        <v>47</v>
      </c>
      <c r="B31" s="20"/>
      <c r="C31" s="21"/>
      <c r="D31" s="21"/>
      <c r="E31" s="22">
        <f>SUM(E22:E30)</f>
        <v>184304.94999999998</v>
      </c>
    </row>
    <row r="33" spans="1:8" ht="28.5" customHeight="1" x14ac:dyDescent="0.25">
      <c r="A33" s="79" t="s">
        <v>68</v>
      </c>
      <c r="B33" s="79"/>
      <c r="C33" s="79"/>
      <c r="D33" s="79"/>
      <c r="E33" s="79"/>
    </row>
    <row r="34" spans="1:8" ht="31.5" customHeight="1" x14ac:dyDescent="0.25">
      <c r="A34" s="66" t="s">
        <v>21</v>
      </c>
      <c r="B34" s="66"/>
      <c r="C34" s="66"/>
      <c r="D34" s="66"/>
      <c r="E34" s="66"/>
    </row>
    <row r="35" spans="1:8" x14ac:dyDescent="0.25">
      <c r="A35" s="66" t="s">
        <v>20</v>
      </c>
      <c r="B35" s="66"/>
      <c r="C35" s="66"/>
      <c r="D35" s="66"/>
      <c r="E35" s="66"/>
      <c r="F35" s="10"/>
      <c r="G35" s="10"/>
      <c r="H35" s="11"/>
    </row>
    <row r="36" spans="1:8" ht="30.75" customHeight="1" x14ac:dyDescent="0.25">
      <c r="A36" s="66" t="s">
        <v>30</v>
      </c>
      <c r="B36" s="66"/>
      <c r="C36" s="66"/>
      <c r="D36" s="66"/>
      <c r="E36" s="66"/>
    </row>
    <row r="37" spans="1:8" x14ac:dyDescent="0.25">
      <c r="A37" s="77" t="s">
        <v>5</v>
      </c>
      <c r="B37" s="77"/>
      <c r="C37" s="77"/>
      <c r="D37" s="77"/>
      <c r="E37" s="77"/>
    </row>
    <row r="38" spans="1:8" x14ac:dyDescent="0.25">
      <c r="A38" s="66" t="s">
        <v>18</v>
      </c>
      <c r="B38" s="66"/>
      <c r="C38" s="66"/>
      <c r="D38" s="66"/>
      <c r="E38" s="66"/>
    </row>
    <row r="39" spans="1:8" x14ac:dyDescent="0.25">
      <c r="A39" s="80" t="s">
        <v>56</v>
      </c>
      <c r="B39" s="80"/>
      <c r="C39" s="80"/>
      <c r="D39" s="80"/>
      <c r="E39" s="5"/>
    </row>
    <row r="40" spans="1:8" x14ac:dyDescent="0.25">
      <c r="B40" s="81" t="s">
        <v>19</v>
      </c>
      <c r="C40" s="81"/>
      <c r="D40" s="81"/>
      <c r="E40" s="6" t="s">
        <v>6</v>
      </c>
    </row>
    <row r="41" spans="1:8" x14ac:dyDescent="0.25">
      <c r="A41" s="28"/>
      <c r="B41" s="28"/>
      <c r="C41" s="28"/>
      <c r="D41" s="28"/>
      <c r="E41" s="28"/>
    </row>
    <row r="42" spans="1:8" ht="15.75" customHeight="1" x14ac:dyDescent="0.25">
      <c r="A42" s="82" t="s">
        <v>59</v>
      </c>
      <c r="B42" s="82"/>
      <c r="C42" s="82"/>
      <c r="D42" s="82"/>
      <c r="E42" s="82"/>
    </row>
    <row r="43" spans="1:8" x14ac:dyDescent="0.25">
      <c r="B43" s="81" t="s">
        <v>19</v>
      </c>
      <c r="C43" s="81"/>
      <c r="D43" s="81"/>
      <c r="E43" s="6" t="s">
        <v>6</v>
      </c>
    </row>
    <row r="45" spans="1:8" x14ac:dyDescent="0.25">
      <c r="A45" s="2" t="s">
        <v>48</v>
      </c>
    </row>
    <row r="46" spans="1:8" x14ac:dyDescent="0.25">
      <c r="A46" s="10" t="s">
        <v>31</v>
      </c>
    </row>
    <row r="47" spans="1:8" x14ac:dyDescent="0.25">
      <c r="A47" s="2" t="s">
        <v>37</v>
      </c>
      <c r="B47" s="23">
        <f>'1кв'!B54</f>
        <v>12441.380000000005</v>
      </c>
    </row>
    <row r="48" spans="1:8" ht="31.5" x14ac:dyDescent="0.25">
      <c r="A48" s="14" t="s">
        <v>69</v>
      </c>
      <c r="B48" s="12"/>
    </row>
    <row r="49" spans="1:2" x14ac:dyDescent="0.25">
      <c r="A49" s="2" t="s">
        <v>34</v>
      </c>
      <c r="B49" s="12">
        <v>176216.28</v>
      </c>
    </row>
    <row r="50" spans="1:2" x14ac:dyDescent="0.25">
      <c r="A50" s="2" t="s">
        <v>41</v>
      </c>
      <c r="B50" s="12">
        <f>350*3</f>
        <v>1050</v>
      </c>
    </row>
    <row r="51" spans="1:2" x14ac:dyDescent="0.25">
      <c r="A51" s="2" t="s">
        <v>39</v>
      </c>
      <c r="B51" s="12">
        <f>3*330</f>
        <v>990</v>
      </c>
    </row>
    <row r="52" spans="1:2" x14ac:dyDescent="0.25">
      <c r="A52" s="2" t="s">
        <v>42</v>
      </c>
      <c r="B52" s="12">
        <f>200*3</f>
        <v>600</v>
      </c>
    </row>
    <row r="53" spans="1:2" ht="30" x14ac:dyDescent="0.25">
      <c r="A53" s="30" t="s">
        <v>35</v>
      </c>
      <c r="B53" s="12">
        <f>E31</f>
        <v>184304.94999999998</v>
      </c>
    </row>
    <row r="54" spans="1:2" x14ac:dyDescent="0.25">
      <c r="A54" s="13" t="s">
        <v>32</v>
      </c>
      <c r="B54" s="23">
        <f>B47+B49+B50+B51+B52-B53</f>
        <v>6992.710000000021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8:E38"/>
    <mergeCell ref="A39:D39"/>
    <mergeCell ref="B40:D40"/>
    <mergeCell ref="A42:E42"/>
    <mergeCell ref="B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0" zoomScaleSheetLayoutView="100" workbookViewId="0">
      <selection activeCell="B47" sqref="B47:B5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2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63</v>
      </c>
      <c r="B3" s="70"/>
      <c r="C3" s="70"/>
      <c r="D3" s="70"/>
      <c r="E3" s="70"/>
    </row>
    <row r="4" spans="1:5" s="1" customFormat="1" ht="15.75" x14ac:dyDescent="0.25">
      <c r="A4" s="18" t="s">
        <v>13</v>
      </c>
      <c r="B4" s="4"/>
      <c r="C4" s="4"/>
      <c r="D4" s="71" t="s">
        <v>64</v>
      </c>
      <c r="E4" s="71"/>
    </row>
    <row r="5" spans="1:5" x14ac:dyDescent="0.25">
      <c r="A5" s="32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2" t="s">
        <v>24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ht="12" customHeight="1" x14ac:dyDescent="0.25">
      <c r="A9" s="66" t="s">
        <v>58</v>
      </c>
      <c r="B9" s="66"/>
      <c r="C9" s="66"/>
      <c r="D9" s="66"/>
      <c r="E9" s="66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2.25" customHeight="1" x14ac:dyDescent="0.25">
      <c r="A11" s="66" t="s">
        <v>33</v>
      </c>
      <c r="B11" s="66"/>
      <c r="C11" s="66"/>
      <c r="D11" s="66"/>
      <c r="E11" s="66"/>
    </row>
    <row r="12" spans="1:5" ht="18" customHeight="1" x14ac:dyDescent="0.25">
      <c r="A12" s="73" t="s">
        <v>15</v>
      </c>
      <c r="B12" s="76"/>
      <c r="C12" s="76"/>
      <c r="D12" s="76"/>
      <c r="E12" s="76"/>
    </row>
    <row r="13" spans="1:5" ht="17.25" customHeight="1" x14ac:dyDescent="0.25">
      <c r="A13" s="66" t="s">
        <v>22</v>
      </c>
      <c r="B13" s="66"/>
      <c r="C13" s="66"/>
      <c r="D13" s="66"/>
      <c r="E13" s="66"/>
    </row>
    <row r="14" spans="1:5" ht="17.25" customHeight="1" x14ac:dyDescent="0.25">
      <c r="A14" s="73" t="s">
        <v>2</v>
      </c>
      <c r="B14" s="76"/>
      <c r="C14" s="76"/>
      <c r="D14" s="76"/>
      <c r="E14" s="76"/>
    </row>
    <row r="15" spans="1:5" ht="18.75" customHeight="1" x14ac:dyDescent="0.25">
      <c r="A15" s="66" t="s">
        <v>52</v>
      </c>
      <c r="B15" s="66"/>
      <c r="C15" s="66"/>
      <c r="D15" s="66"/>
      <c r="E15" s="66"/>
    </row>
    <row r="16" spans="1:5" x14ac:dyDescent="0.25">
      <c r="A16" s="73" t="s">
        <v>16</v>
      </c>
      <c r="B16" s="76"/>
      <c r="C16" s="76"/>
      <c r="D16" s="76"/>
      <c r="E16" s="76"/>
    </row>
    <row r="17" spans="1:7" ht="30.6" customHeight="1" x14ac:dyDescent="0.25">
      <c r="A17" s="66" t="s">
        <v>17</v>
      </c>
      <c r="B17" s="66"/>
      <c r="C17" s="66"/>
      <c r="D17" s="66"/>
      <c r="E17" s="66"/>
    </row>
    <row r="18" spans="1:7" ht="61.5" customHeight="1" x14ac:dyDescent="0.25">
      <c r="A18" s="66" t="s">
        <v>25</v>
      </c>
      <c r="B18" s="66"/>
      <c r="C18" s="66"/>
      <c r="D18" s="66"/>
      <c r="E18" s="66"/>
    </row>
    <row r="19" spans="1:7" ht="38.25" customHeight="1" x14ac:dyDescent="0.25">
      <c r="A19" s="78" t="s">
        <v>26</v>
      </c>
      <c r="B19" s="78"/>
      <c r="C19" s="78"/>
      <c r="D19" s="78"/>
      <c r="E19" s="78"/>
    </row>
    <row r="20" spans="1:7" x14ac:dyDescent="0.25">
      <c r="A20" s="78"/>
      <c r="B20" s="78"/>
      <c r="C20" s="78"/>
      <c r="D20" s="78"/>
      <c r="E20" s="78"/>
      <c r="F20" s="2">
        <v>2771.5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40</v>
      </c>
      <c r="B22" s="9" t="s">
        <v>38</v>
      </c>
      <c r="C22" s="3" t="s">
        <v>4</v>
      </c>
      <c r="D22" s="3">
        <v>15.55</v>
      </c>
      <c r="E22" s="8">
        <f>D22*F20*G20</f>
        <v>129290.47500000001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6.06</v>
      </c>
      <c r="E23" s="8">
        <f>D23*F20*G20</f>
        <v>50385.869999999995</v>
      </c>
    </row>
    <row r="24" spans="1:7" x14ac:dyDescent="0.25">
      <c r="A24" s="7" t="s">
        <v>43</v>
      </c>
      <c r="B24" s="9" t="s">
        <v>65</v>
      </c>
      <c r="C24" s="3" t="s">
        <v>29</v>
      </c>
      <c r="D24" s="3"/>
      <c r="E24" s="17">
        <v>4882.37</v>
      </c>
    </row>
    <row r="25" spans="1:7" x14ac:dyDescent="0.25">
      <c r="A25" s="7" t="s">
        <v>44</v>
      </c>
      <c r="B25" s="9" t="s">
        <v>65</v>
      </c>
      <c r="C25" s="3" t="s">
        <v>29</v>
      </c>
      <c r="D25" s="3"/>
      <c r="E25" s="17">
        <v>3597.89</v>
      </c>
    </row>
    <row r="26" spans="1:7" x14ac:dyDescent="0.25">
      <c r="A26" s="7" t="s">
        <v>45</v>
      </c>
      <c r="B26" s="9" t="s">
        <v>65</v>
      </c>
      <c r="C26" s="3" t="s">
        <v>29</v>
      </c>
      <c r="D26" s="3"/>
      <c r="E26" s="8">
        <v>5029.45</v>
      </c>
    </row>
    <row r="27" spans="1:7" x14ac:dyDescent="0.25">
      <c r="A27" s="7" t="s">
        <v>46</v>
      </c>
      <c r="B27" s="9" t="s">
        <v>65</v>
      </c>
      <c r="C27" s="3" t="s">
        <v>29</v>
      </c>
      <c r="D27" s="3"/>
      <c r="E27" s="8">
        <v>8532.1200000000008</v>
      </c>
    </row>
    <row r="28" spans="1:7" x14ac:dyDescent="0.25">
      <c r="A28" s="7" t="s">
        <v>27</v>
      </c>
      <c r="B28" s="9" t="s">
        <v>65</v>
      </c>
      <c r="C28" s="3" t="s">
        <v>29</v>
      </c>
      <c r="D28" s="3"/>
      <c r="E28" s="8">
        <v>1194</v>
      </c>
    </row>
    <row r="29" spans="1:7" x14ac:dyDescent="0.25">
      <c r="A29" s="16" t="s">
        <v>70</v>
      </c>
      <c r="B29" s="9" t="s">
        <v>65</v>
      </c>
      <c r="C29" s="3" t="s">
        <v>29</v>
      </c>
      <c r="D29" s="27"/>
      <c r="E29" s="8">
        <v>12000</v>
      </c>
    </row>
    <row r="30" spans="1:7" x14ac:dyDescent="0.25">
      <c r="A30" s="16"/>
      <c r="B30" s="9"/>
      <c r="C30" s="3"/>
      <c r="D30" s="3"/>
      <c r="E30" s="8"/>
    </row>
    <row r="31" spans="1:7" s="10" customFormat="1" x14ac:dyDescent="0.25">
      <c r="A31" s="19" t="s">
        <v>47</v>
      </c>
      <c r="B31" s="20"/>
      <c r="C31" s="21"/>
      <c r="D31" s="21"/>
      <c r="E31" s="22">
        <f>SUM(E22:E30)</f>
        <v>214912.17500000002</v>
      </c>
    </row>
    <row r="33" spans="1:8" ht="28.5" customHeight="1" x14ac:dyDescent="0.25">
      <c r="A33" s="79" t="s">
        <v>71</v>
      </c>
      <c r="B33" s="79"/>
      <c r="C33" s="79"/>
      <c r="D33" s="79"/>
      <c r="E33" s="79"/>
    </row>
    <row r="34" spans="1:8" ht="31.5" customHeight="1" x14ac:dyDescent="0.25">
      <c r="A34" s="66" t="s">
        <v>21</v>
      </c>
      <c r="B34" s="66"/>
      <c r="C34" s="66"/>
      <c r="D34" s="66"/>
      <c r="E34" s="66"/>
    </row>
    <row r="35" spans="1:8" x14ac:dyDescent="0.25">
      <c r="A35" s="66" t="s">
        <v>20</v>
      </c>
      <c r="B35" s="66"/>
      <c r="C35" s="66"/>
      <c r="D35" s="66"/>
      <c r="E35" s="66"/>
      <c r="F35" s="10"/>
      <c r="G35" s="10"/>
      <c r="H35" s="11"/>
    </row>
    <row r="36" spans="1:8" ht="30.75" customHeight="1" x14ac:dyDescent="0.25">
      <c r="A36" s="66" t="s">
        <v>30</v>
      </c>
      <c r="B36" s="66"/>
      <c r="C36" s="66"/>
      <c r="D36" s="66"/>
      <c r="E36" s="66"/>
    </row>
    <row r="37" spans="1:8" x14ac:dyDescent="0.25">
      <c r="A37" s="77" t="s">
        <v>5</v>
      </c>
      <c r="B37" s="77"/>
      <c r="C37" s="77"/>
      <c r="D37" s="77"/>
      <c r="E37" s="77"/>
    </row>
    <row r="38" spans="1:8" x14ac:dyDescent="0.25">
      <c r="A38" s="66" t="s">
        <v>18</v>
      </c>
      <c r="B38" s="66"/>
      <c r="C38" s="66"/>
      <c r="D38" s="66"/>
      <c r="E38" s="66"/>
    </row>
    <row r="39" spans="1:8" x14ac:dyDescent="0.25">
      <c r="A39" s="80" t="s">
        <v>56</v>
      </c>
      <c r="B39" s="80"/>
      <c r="C39" s="80"/>
      <c r="D39" s="80"/>
      <c r="E39" s="5"/>
    </row>
    <row r="40" spans="1:8" x14ac:dyDescent="0.25">
      <c r="B40" s="81" t="s">
        <v>19</v>
      </c>
      <c r="C40" s="81"/>
      <c r="D40" s="81"/>
      <c r="E40" s="6" t="s">
        <v>6</v>
      </c>
    </row>
    <row r="41" spans="1:8" x14ac:dyDescent="0.25">
      <c r="A41" s="31"/>
      <c r="B41" s="31"/>
      <c r="C41" s="31"/>
      <c r="D41" s="31"/>
      <c r="E41" s="31"/>
    </row>
    <row r="42" spans="1:8" ht="15.75" customHeight="1" x14ac:dyDescent="0.25">
      <c r="A42" s="82" t="s">
        <v>59</v>
      </c>
      <c r="B42" s="82"/>
      <c r="C42" s="82"/>
      <c r="D42" s="82"/>
      <c r="E42" s="82"/>
    </row>
    <row r="43" spans="1:8" x14ac:dyDescent="0.25">
      <c r="B43" s="81" t="s">
        <v>19</v>
      </c>
      <c r="C43" s="81"/>
      <c r="D43" s="81"/>
      <c r="E43" s="6" t="s">
        <v>6</v>
      </c>
    </row>
    <row r="45" spans="1:8" x14ac:dyDescent="0.25">
      <c r="A45" s="2" t="s">
        <v>48</v>
      </c>
    </row>
    <row r="46" spans="1:8" x14ac:dyDescent="0.25">
      <c r="A46" s="10" t="s">
        <v>31</v>
      </c>
    </row>
    <row r="47" spans="1:8" x14ac:dyDescent="0.25">
      <c r="A47" s="2" t="s">
        <v>37</v>
      </c>
      <c r="B47" s="23">
        <f>'2кв'!B54</f>
        <v>6992.710000000021</v>
      </c>
    </row>
    <row r="48" spans="1:8" ht="31.5" x14ac:dyDescent="0.25">
      <c r="A48" s="14" t="s">
        <v>72</v>
      </c>
      <c r="B48" s="12"/>
    </row>
    <row r="49" spans="1:2" x14ac:dyDescent="0.25">
      <c r="A49" s="2" t="s">
        <v>34</v>
      </c>
      <c r="B49" s="12">
        <v>216601.21</v>
      </c>
    </row>
    <row r="50" spans="1:2" x14ac:dyDescent="0.25">
      <c r="A50" s="2" t="s">
        <v>41</v>
      </c>
      <c r="B50" s="12">
        <f>350*3</f>
        <v>1050</v>
      </c>
    </row>
    <row r="51" spans="1:2" x14ac:dyDescent="0.25">
      <c r="A51" s="2" t="s">
        <v>39</v>
      </c>
      <c r="B51" s="12">
        <f>3*330</f>
        <v>990</v>
      </c>
    </row>
    <row r="52" spans="1:2" x14ac:dyDescent="0.25">
      <c r="A52" s="2" t="s">
        <v>42</v>
      </c>
      <c r="B52" s="12">
        <f>200*3</f>
        <v>600</v>
      </c>
    </row>
    <row r="53" spans="1:2" ht="30" x14ac:dyDescent="0.25">
      <c r="A53" s="33" t="s">
        <v>35</v>
      </c>
      <c r="B53" s="12">
        <f>E31</f>
        <v>214912.17500000002</v>
      </c>
    </row>
    <row r="54" spans="1:2" x14ac:dyDescent="0.25">
      <c r="A54" s="13" t="s">
        <v>32</v>
      </c>
      <c r="B54" s="23">
        <f>B47+B49+B50+B51+B52-B53</f>
        <v>11321.744999999995</v>
      </c>
    </row>
  </sheetData>
  <mergeCells count="29">
    <mergeCell ref="A38:E38"/>
    <mergeCell ref="A39:D39"/>
    <mergeCell ref="B40:D40"/>
    <mergeCell ref="A42:E42"/>
    <mergeCell ref="B43:D43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6" zoomScaleSheetLayoutView="100" workbookViewId="0">
      <selection activeCell="B52" sqref="B5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2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73</v>
      </c>
      <c r="B3" s="70"/>
      <c r="C3" s="70"/>
      <c r="D3" s="70"/>
      <c r="E3" s="70"/>
    </row>
    <row r="4" spans="1:5" s="1" customFormat="1" ht="15.75" x14ac:dyDescent="0.25">
      <c r="A4" s="18" t="s">
        <v>13</v>
      </c>
      <c r="B4" s="4"/>
      <c r="C4" s="4"/>
      <c r="D4" s="37"/>
      <c r="E4" s="37" t="s">
        <v>74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2" t="s">
        <v>24</v>
      </c>
      <c r="B7" s="72"/>
      <c r="C7" s="72"/>
      <c r="D7" s="72"/>
      <c r="E7" s="72"/>
    </row>
    <row r="8" spans="1:5" x14ac:dyDescent="0.25">
      <c r="A8" s="73" t="s">
        <v>1</v>
      </c>
      <c r="B8" s="73"/>
      <c r="C8" s="73"/>
      <c r="D8" s="73"/>
      <c r="E8" s="73"/>
    </row>
    <row r="9" spans="1:5" ht="12" customHeight="1" x14ac:dyDescent="0.25">
      <c r="A9" s="66" t="s">
        <v>58</v>
      </c>
      <c r="B9" s="66"/>
      <c r="C9" s="66"/>
      <c r="D9" s="66"/>
      <c r="E9" s="66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2.25" customHeight="1" x14ac:dyDescent="0.25">
      <c r="A11" s="66" t="s">
        <v>33</v>
      </c>
      <c r="B11" s="66"/>
      <c r="C11" s="66"/>
      <c r="D11" s="66"/>
      <c r="E11" s="66"/>
    </row>
    <row r="12" spans="1:5" ht="18" customHeight="1" x14ac:dyDescent="0.25">
      <c r="A12" s="73" t="s">
        <v>15</v>
      </c>
      <c r="B12" s="76"/>
      <c r="C12" s="76"/>
      <c r="D12" s="76"/>
      <c r="E12" s="76"/>
    </row>
    <row r="13" spans="1:5" ht="17.25" customHeight="1" x14ac:dyDescent="0.25">
      <c r="A13" s="66" t="s">
        <v>22</v>
      </c>
      <c r="B13" s="66"/>
      <c r="C13" s="66"/>
      <c r="D13" s="66"/>
      <c r="E13" s="66"/>
    </row>
    <row r="14" spans="1:5" ht="17.25" customHeight="1" x14ac:dyDescent="0.25">
      <c r="A14" s="73" t="s">
        <v>2</v>
      </c>
      <c r="B14" s="76"/>
      <c r="C14" s="76"/>
      <c r="D14" s="76"/>
      <c r="E14" s="76"/>
    </row>
    <row r="15" spans="1:5" ht="18.75" customHeight="1" x14ac:dyDescent="0.25">
      <c r="A15" s="66" t="s">
        <v>52</v>
      </c>
      <c r="B15" s="66"/>
      <c r="C15" s="66"/>
      <c r="D15" s="66"/>
      <c r="E15" s="66"/>
    </row>
    <row r="16" spans="1:5" x14ac:dyDescent="0.25">
      <c r="A16" s="73" t="s">
        <v>16</v>
      </c>
      <c r="B16" s="76"/>
      <c r="C16" s="76"/>
      <c r="D16" s="76"/>
      <c r="E16" s="76"/>
    </row>
    <row r="17" spans="1:7" ht="30.6" customHeight="1" x14ac:dyDescent="0.25">
      <c r="A17" s="66" t="s">
        <v>17</v>
      </c>
      <c r="B17" s="66"/>
      <c r="C17" s="66"/>
      <c r="D17" s="66"/>
      <c r="E17" s="66"/>
    </row>
    <row r="18" spans="1:7" ht="61.5" customHeight="1" x14ac:dyDescent="0.25">
      <c r="A18" s="66" t="s">
        <v>25</v>
      </c>
      <c r="B18" s="66"/>
      <c r="C18" s="66"/>
      <c r="D18" s="66"/>
      <c r="E18" s="66"/>
    </row>
    <row r="19" spans="1:7" ht="38.25" customHeight="1" x14ac:dyDescent="0.25">
      <c r="A19" s="78" t="s">
        <v>26</v>
      </c>
      <c r="B19" s="78"/>
      <c r="C19" s="78"/>
      <c r="D19" s="78"/>
      <c r="E19" s="78"/>
    </row>
    <row r="20" spans="1:7" x14ac:dyDescent="0.25">
      <c r="A20" s="78"/>
      <c r="B20" s="78"/>
      <c r="C20" s="78"/>
      <c r="D20" s="78"/>
      <c r="E20" s="78"/>
      <c r="F20" s="2">
        <v>2771.5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40</v>
      </c>
      <c r="B22" s="9" t="s">
        <v>38</v>
      </c>
      <c r="C22" s="3" t="s">
        <v>4</v>
      </c>
      <c r="D22" s="3">
        <v>15.55</v>
      </c>
      <c r="E22" s="8">
        <f>D22*F20*G20</f>
        <v>129290.47500000001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6.06</v>
      </c>
      <c r="E23" s="8">
        <f>D23*F20*G20</f>
        <v>50385.869999999995</v>
      </c>
    </row>
    <row r="24" spans="1:7" x14ac:dyDescent="0.25">
      <c r="A24" s="7" t="s">
        <v>43</v>
      </c>
      <c r="B24" s="9" t="s">
        <v>75</v>
      </c>
      <c r="C24" s="3" t="s">
        <v>29</v>
      </c>
      <c r="D24" s="3"/>
      <c r="E24" s="17">
        <v>1391.41</v>
      </c>
    </row>
    <row r="25" spans="1:7" x14ac:dyDescent="0.25">
      <c r="A25" s="7" t="s">
        <v>44</v>
      </c>
      <c r="B25" s="9" t="s">
        <v>75</v>
      </c>
      <c r="C25" s="3" t="s">
        <v>29</v>
      </c>
      <c r="D25" s="3"/>
      <c r="E25" s="17">
        <v>19047.78</v>
      </c>
    </row>
    <row r="26" spans="1:7" x14ac:dyDescent="0.25">
      <c r="A26" s="7" t="s">
        <v>45</v>
      </c>
      <c r="B26" s="9" t="s">
        <v>75</v>
      </c>
      <c r="C26" s="3" t="s">
        <v>29</v>
      </c>
      <c r="D26" s="3"/>
      <c r="E26" s="8">
        <v>2614.15</v>
      </c>
    </row>
    <row r="27" spans="1:7" x14ac:dyDescent="0.25">
      <c r="A27" s="7" t="s">
        <v>46</v>
      </c>
      <c r="B27" s="9" t="s">
        <v>75</v>
      </c>
      <c r="C27" s="3" t="s">
        <v>29</v>
      </c>
      <c r="D27" s="3"/>
      <c r="E27" s="8">
        <v>6882.21</v>
      </c>
    </row>
    <row r="28" spans="1:7" x14ac:dyDescent="0.25">
      <c r="A28" s="7" t="s">
        <v>27</v>
      </c>
      <c r="B28" s="9" t="s">
        <v>75</v>
      </c>
      <c r="C28" s="3" t="s">
        <v>29</v>
      </c>
      <c r="D28" s="3"/>
      <c r="E28" s="8">
        <v>144</v>
      </c>
    </row>
    <row r="29" spans="1:7" x14ac:dyDescent="0.25">
      <c r="A29" s="16"/>
      <c r="B29" s="9"/>
      <c r="C29" s="3"/>
      <c r="D29" s="3"/>
      <c r="E29" s="8"/>
    </row>
    <row r="30" spans="1:7" s="10" customFormat="1" x14ac:dyDescent="0.25">
      <c r="A30" s="19" t="s">
        <v>47</v>
      </c>
      <c r="B30" s="20"/>
      <c r="C30" s="21"/>
      <c r="D30" s="21"/>
      <c r="E30" s="22">
        <f>SUM(E22:E29)</f>
        <v>209755.89499999999</v>
      </c>
    </row>
    <row r="32" spans="1:7" ht="28.5" customHeight="1" x14ac:dyDescent="0.25">
      <c r="A32" s="79" t="s">
        <v>102</v>
      </c>
      <c r="B32" s="79"/>
      <c r="C32" s="79"/>
      <c r="D32" s="79"/>
      <c r="E32" s="79"/>
    </row>
    <row r="33" spans="1:8" ht="31.5" customHeight="1" x14ac:dyDescent="0.25">
      <c r="A33" s="66" t="s">
        <v>21</v>
      </c>
      <c r="B33" s="66"/>
      <c r="C33" s="66"/>
      <c r="D33" s="66"/>
      <c r="E33" s="66"/>
    </row>
    <row r="34" spans="1:8" x14ac:dyDescent="0.25">
      <c r="A34" s="66" t="s">
        <v>20</v>
      </c>
      <c r="B34" s="66"/>
      <c r="C34" s="66"/>
      <c r="D34" s="66"/>
      <c r="E34" s="66"/>
      <c r="F34" s="10"/>
      <c r="G34" s="10"/>
      <c r="H34" s="11"/>
    </row>
    <row r="35" spans="1:8" ht="30.75" customHeight="1" x14ac:dyDescent="0.25">
      <c r="A35" s="66" t="s">
        <v>30</v>
      </c>
      <c r="B35" s="66"/>
      <c r="C35" s="66"/>
      <c r="D35" s="66"/>
      <c r="E35" s="66"/>
    </row>
    <row r="36" spans="1:8" x14ac:dyDescent="0.25">
      <c r="A36" s="77" t="s">
        <v>5</v>
      </c>
      <c r="B36" s="77"/>
      <c r="C36" s="77"/>
      <c r="D36" s="77"/>
      <c r="E36" s="77"/>
    </row>
    <row r="37" spans="1:8" x14ac:dyDescent="0.25">
      <c r="A37" s="66" t="s">
        <v>18</v>
      </c>
      <c r="B37" s="66"/>
      <c r="C37" s="66"/>
      <c r="D37" s="66"/>
      <c r="E37" s="66"/>
    </row>
    <row r="38" spans="1:8" x14ac:dyDescent="0.25">
      <c r="A38" s="80" t="s">
        <v>56</v>
      </c>
      <c r="B38" s="80"/>
      <c r="C38" s="80"/>
      <c r="D38" s="80"/>
      <c r="E38" s="5"/>
    </row>
    <row r="39" spans="1:8" x14ac:dyDescent="0.25">
      <c r="B39" s="81" t="s">
        <v>19</v>
      </c>
      <c r="C39" s="81"/>
      <c r="D39" s="81"/>
      <c r="E39" s="6" t="s">
        <v>6</v>
      </c>
    </row>
    <row r="40" spans="1:8" x14ac:dyDescent="0.25">
      <c r="A40" s="34"/>
      <c r="B40" s="34"/>
      <c r="C40" s="34"/>
      <c r="D40" s="34"/>
      <c r="E40" s="34"/>
    </row>
    <row r="41" spans="1:8" ht="15.75" customHeight="1" x14ac:dyDescent="0.25">
      <c r="A41" s="82" t="s">
        <v>59</v>
      </c>
      <c r="B41" s="82"/>
      <c r="C41" s="82"/>
      <c r="D41" s="82"/>
      <c r="E41" s="82"/>
    </row>
    <row r="42" spans="1:8" x14ac:dyDescent="0.25">
      <c r="B42" s="81" t="s">
        <v>19</v>
      </c>
      <c r="C42" s="81"/>
      <c r="D42" s="81"/>
      <c r="E42" s="6" t="s">
        <v>6</v>
      </c>
    </row>
    <row r="44" spans="1:8" x14ac:dyDescent="0.25">
      <c r="A44" s="2" t="s">
        <v>48</v>
      </c>
    </row>
    <row r="45" spans="1:8" x14ac:dyDescent="0.25">
      <c r="A45" s="10" t="s">
        <v>31</v>
      </c>
    </row>
    <row r="46" spans="1:8" x14ac:dyDescent="0.25">
      <c r="A46" s="2" t="s">
        <v>37</v>
      </c>
      <c r="B46" s="23">
        <f>'3кв'!B54</f>
        <v>11321.744999999995</v>
      </c>
    </row>
    <row r="47" spans="1:8" ht="31.5" x14ac:dyDescent="0.25">
      <c r="A47" s="14" t="s">
        <v>103</v>
      </c>
      <c r="B47" s="12"/>
    </row>
    <row r="48" spans="1:8" x14ac:dyDescent="0.25">
      <c r="A48" s="2" t="s">
        <v>34</v>
      </c>
      <c r="B48" s="12">
        <v>226277.54</v>
      </c>
    </row>
    <row r="49" spans="1:2" x14ac:dyDescent="0.25">
      <c r="A49" s="2" t="s">
        <v>41</v>
      </c>
      <c r="B49" s="12">
        <f>350*3</f>
        <v>1050</v>
      </c>
    </row>
    <row r="50" spans="1:2" x14ac:dyDescent="0.25">
      <c r="A50" s="2" t="s">
        <v>39</v>
      </c>
      <c r="B50" s="12">
        <f>3*330</f>
        <v>990</v>
      </c>
    </row>
    <row r="51" spans="1:2" x14ac:dyDescent="0.25">
      <c r="A51" s="2" t="s">
        <v>42</v>
      </c>
      <c r="B51" s="12">
        <f>200*3</f>
        <v>600</v>
      </c>
    </row>
    <row r="52" spans="1:2" ht="30" x14ac:dyDescent="0.25">
      <c r="A52" s="36" t="s">
        <v>35</v>
      </c>
      <c r="B52" s="12">
        <f>E30</f>
        <v>209755.89499999999</v>
      </c>
    </row>
    <row r="53" spans="1:2" x14ac:dyDescent="0.25">
      <c r="A53" s="13" t="s">
        <v>32</v>
      </c>
      <c r="B53" s="23">
        <f>B46+B48+B49+B50+B51-B52</f>
        <v>30483.390000000014</v>
      </c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36:E36"/>
    <mergeCell ref="A14:E14"/>
    <mergeCell ref="A15:E15"/>
    <mergeCell ref="A16:E16"/>
    <mergeCell ref="A17:E17"/>
    <mergeCell ref="A18:E18"/>
    <mergeCell ref="A19:E19"/>
    <mergeCell ref="A20:E20"/>
    <mergeCell ref="A32:E32"/>
    <mergeCell ref="A33:E33"/>
    <mergeCell ref="A34:E34"/>
    <mergeCell ref="A35:E35"/>
    <mergeCell ref="A37:E37"/>
    <mergeCell ref="A38:D38"/>
    <mergeCell ref="B39:D39"/>
    <mergeCell ref="A41:E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topLeftCell="A19" zoomScaleSheetLayoutView="100" workbookViewId="0">
      <selection activeCell="C22" sqref="C22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3" t="s">
        <v>76</v>
      </c>
      <c r="B1" s="83"/>
      <c r="C1" s="83"/>
      <c r="D1" s="38"/>
    </row>
    <row r="2" spans="1:4" ht="15.75" x14ac:dyDescent="0.25">
      <c r="A2" s="84" t="s">
        <v>77</v>
      </c>
      <c r="B2" s="84"/>
      <c r="C2" s="84"/>
      <c r="D2" s="39"/>
    </row>
    <row r="3" spans="1:4" ht="15.75" x14ac:dyDescent="0.25">
      <c r="A3" s="84" t="s">
        <v>78</v>
      </c>
      <c r="B3" s="84"/>
      <c r="C3" s="84"/>
      <c r="D3" s="39"/>
    </row>
    <row r="4" spans="1:4" ht="15.75" x14ac:dyDescent="0.25">
      <c r="A4" s="83" t="s">
        <v>101</v>
      </c>
      <c r="B4" s="83"/>
      <c r="C4" s="83"/>
      <c r="D4" s="38"/>
    </row>
    <row r="5" spans="1:4" ht="15.75" x14ac:dyDescent="0.25">
      <c r="A5" s="85"/>
      <c r="B5" s="85"/>
      <c r="C5" s="85"/>
      <c r="D5" s="1"/>
    </row>
    <row r="6" spans="1:4" ht="15.75" x14ac:dyDescent="0.25">
      <c r="A6" s="39"/>
      <c r="B6" s="40" t="s">
        <v>79</v>
      </c>
      <c r="C6" s="41">
        <f>'1кв'!B47</f>
        <v>-1582.88</v>
      </c>
      <c r="D6" s="42"/>
    </row>
    <row r="7" spans="1:4" ht="15.75" x14ac:dyDescent="0.25">
      <c r="A7" s="43" t="s">
        <v>80</v>
      </c>
      <c r="B7" s="40" t="s">
        <v>104</v>
      </c>
      <c r="C7" s="41"/>
      <c r="D7" s="42"/>
    </row>
    <row r="8" spans="1:4" ht="15.75" x14ac:dyDescent="0.25">
      <c r="A8" s="39"/>
      <c r="B8" s="44" t="s">
        <v>81</v>
      </c>
      <c r="C8" s="41"/>
      <c r="D8" s="42"/>
    </row>
    <row r="9" spans="1:4" ht="15.75" x14ac:dyDescent="0.25">
      <c r="A9" s="39"/>
      <c r="B9" s="7" t="s">
        <v>108</v>
      </c>
      <c r="C9" s="41"/>
      <c r="D9" s="42"/>
    </row>
    <row r="10" spans="1:4" ht="15.75" x14ac:dyDescent="0.25">
      <c r="A10" s="39"/>
      <c r="B10" s="7" t="s">
        <v>107</v>
      </c>
      <c r="C10" s="41"/>
      <c r="D10" s="42"/>
    </row>
    <row r="11" spans="1:4" ht="15.75" x14ac:dyDescent="0.25">
      <c r="A11" s="39"/>
      <c r="B11" s="7" t="s">
        <v>106</v>
      </c>
      <c r="C11" s="41"/>
      <c r="D11" s="42"/>
    </row>
    <row r="12" spans="1:4" ht="15.75" x14ac:dyDescent="0.25">
      <c r="A12" s="39"/>
      <c r="B12" s="7" t="s">
        <v>105</v>
      </c>
      <c r="C12" s="41"/>
      <c r="D12" s="42"/>
    </row>
    <row r="13" spans="1:4" ht="15.75" x14ac:dyDescent="0.25">
      <c r="B13" s="45" t="s">
        <v>82</v>
      </c>
      <c r="C13" s="46">
        <f>'1кв'!B49+'2кв'!B49+'3кв'!B49+'4кв'!B48</f>
        <v>805747.88</v>
      </c>
      <c r="D13" s="47"/>
    </row>
    <row r="14" spans="1:4" ht="30" x14ac:dyDescent="0.25">
      <c r="B14" s="15" t="s">
        <v>83</v>
      </c>
      <c r="C14" s="46">
        <f>'1кв'!B50+'2кв'!B50+'3кв'!B50+'4кв'!B49</f>
        <v>4200</v>
      </c>
      <c r="D14" s="47"/>
    </row>
    <row r="15" spans="1:4" ht="30" x14ac:dyDescent="0.25">
      <c r="B15" s="15" t="s">
        <v>84</v>
      </c>
      <c r="C15" s="46">
        <f>'1кв'!B51+'2кв'!B51+'3кв'!B51+'4кв'!B50</f>
        <v>3960</v>
      </c>
      <c r="D15" s="47"/>
    </row>
    <row r="16" spans="1:4" ht="30" x14ac:dyDescent="0.25">
      <c r="A16" s="43"/>
      <c r="B16" s="15" t="s">
        <v>85</v>
      </c>
      <c r="C16" s="46">
        <f>'1кв'!B52+'2кв'!B52+'3кв'!B52+'4кв'!B51</f>
        <v>2400</v>
      </c>
      <c r="D16" s="47"/>
    </row>
    <row r="17" spans="1:5" ht="15.75" x14ac:dyDescent="0.25">
      <c r="A17" s="48"/>
      <c r="B17" s="45" t="s">
        <v>86</v>
      </c>
      <c r="C17" s="49">
        <f>SUM(C13:C16)</f>
        <v>816307.88</v>
      </c>
      <c r="D17" s="42"/>
    </row>
    <row r="18" spans="1:5" ht="15.75" x14ac:dyDescent="0.25">
      <c r="A18" s="1"/>
      <c r="B18" s="86"/>
      <c r="C18" s="86"/>
      <c r="D18" s="50"/>
    </row>
    <row r="19" spans="1:5" ht="15.75" x14ac:dyDescent="0.25">
      <c r="A19" s="51" t="s">
        <v>87</v>
      </c>
      <c r="B19" s="52" t="s">
        <v>40</v>
      </c>
      <c r="C19" s="46">
        <f>'1кв'!E22+'2кв'!E22+'3кв'!E22+'4кв'!E22</f>
        <v>489557.76000000001</v>
      </c>
      <c r="D19" s="50"/>
    </row>
    <row r="20" spans="1:5" ht="15.75" x14ac:dyDescent="0.25">
      <c r="A20" s="51"/>
      <c r="B20" s="53" t="s">
        <v>36</v>
      </c>
      <c r="C20" s="46">
        <f>'1кв'!E23+'2кв'!E23+'3кв'!E23+'4кв'!E23</f>
        <v>190900.91999999998</v>
      </c>
      <c r="D20" s="50"/>
    </row>
    <row r="21" spans="1:5" ht="15.75" x14ac:dyDescent="0.25">
      <c r="A21" s="51"/>
      <c r="B21" s="7" t="s">
        <v>43</v>
      </c>
      <c r="C21" s="46">
        <f>'1кв'!E24+'2кв'!E24+'3кв'!E24+'4кв'!E24</f>
        <v>7682.2699999999995</v>
      </c>
      <c r="D21" s="50"/>
    </row>
    <row r="22" spans="1:5" ht="15.75" x14ac:dyDescent="0.25">
      <c r="A22" s="51"/>
      <c r="B22" s="7" t="s">
        <v>44</v>
      </c>
      <c r="C22" s="46">
        <f>'1кв'!E25+'2кв'!E25+'3кв'!E25+'4кв'!E25</f>
        <v>38174.61</v>
      </c>
      <c r="D22" s="50"/>
    </row>
    <row r="23" spans="1:5" ht="15.75" x14ac:dyDescent="0.25">
      <c r="A23" s="51"/>
      <c r="B23" s="7" t="s">
        <v>45</v>
      </c>
      <c r="C23" s="46">
        <f>'1кв'!E26+'2кв'!E26+'3кв'!E26+'4кв'!E26</f>
        <v>19191.45</v>
      </c>
      <c r="D23" s="50"/>
    </row>
    <row r="24" spans="1:5" ht="15.75" x14ac:dyDescent="0.25">
      <c r="A24" s="51"/>
      <c r="B24" s="7" t="s">
        <v>46</v>
      </c>
      <c r="C24" s="46">
        <f>'1кв'!E27+'2кв'!E27+'3кв'!E27+'4кв'!E27</f>
        <v>21454.32</v>
      </c>
      <c r="D24" s="50"/>
    </row>
    <row r="25" spans="1:5" ht="15.75" x14ac:dyDescent="0.25">
      <c r="A25" s="1"/>
      <c r="B25" s="7" t="s">
        <v>27</v>
      </c>
      <c r="C25" s="46">
        <f>'1кв'!E28+'2кв'!E28+'3кв'!E28+'4кв'!E28</f>
        <v>4336.4799999999996</v>
      </c>
      <c r="D25" s="50"/>
      <c r="E25" s="54"/>
    </row>
    <row r="26" spans="1:5" ht="15.75" x14ac:dyDescent="0.25">
      <c r="A26" s="51"/>
      <c r="B26" s="55" t="s">
        <v>109</v>
      </c>
      <c r="C26" s="56">
        <f>'1кв'!E29+'2кв'!E29</f>
        <v>943.8</v>
      </c>
      <c r="D26" s="50"/>
    </row>
    <row r="27" spans="1:5" ht="15.75" x14ac:dyDescent="0.25">
      <c r="A27" s="51"/>
      <c r="B27" s="57" t="s">
        <v>88</v>
      </c>
      <c r="C27" s="56">
        <f>SUM(C29:C30)</f>
        <v>12000</v>
      </c>
      <c r="D27" s="50"/>
    </row>
    <row r="28" spans="1:5" ht="15.75" x14ac:dyDescent="0.25">
      <c r="A28" s="51"/>
      <c r="B28" s="44" t="s">
        <v>81</v>
      </c>
      <c r="C28" s="56"/>
      <c r="D28" s="50"/>
    </row>
    <row r="29" spans="1:5" ht="15.75" x14ac:dyDescent="0.25">
      <c r="A29" s="51"/>
      <c r="B29" s="58" t="s">
        <v>89</v>
      </c>
      <c r="C29" s="59">
        <f>'3кв'!E29</f>
        <v>12000</v>
      </c>
      <c r="D29" s="50"/>
    </row>
    <row r="30" spans="1:5" ht="15.75" x14ac:dyDescent="0.25">
      <c r="A30" s="51"/>
      <c r="B30" s="58"/>
      <c r="C30" s="59"/>
      <c r="D30" s="50"/>
    </row>
    <row r="31" spans="1:5" ht="15.75" x14ac:dyDescent="0.25">
      <c r="A31" s="1"/>
      <c r="B31" s="60" t="s">
        <v>90</v>
      </c>
      <c r="C31" s="61">
        <f>SUM(C19:C27)</f>
        <v>784241.60999999987</v>
      </c>
      <c r="D31" s="50">
        <f>'[1]1кв'!E31+'[1]2кв'!E34+'[1]3кв'!E31+'[1]4кв'!E32</f>
        <v>415039.35800000001</v>
      </c>
      <c r="E31" s="54"/>
    </row>
    <row r="32" spans="1:5" ht="15.75" x14ac:dyDescent="0.25">
      <c r="A32" s="1"/>
      <c r="B32" s="62" t="s">
        <v>91</v>
      </c>
      <c r="C32" s="63">
        <f>C6+C17-C31</f>
        <v>30483.39000000013</v>
      </c>
      <c r="D32" s="50"/>
    </row>
    <row r="33" spans="1:4" ht="15.75" x14ac:dyDescent="0.25">
      <c r="A33" s="1"/>
      <c r="B33" s="43"/>
      <c r="C33" s="43"/>
      <c r="D33" s="50"/>
    </row>
    <row r="34" spans="1:4" ht="15.75" x14ac:dyDescent="0.25">
      <c r="A34" s="1"/>
      <c r="B34" s="64" t="s">
        <v>92</v>
      </c>
      <c r="C34" s="64"/>
      <c r="D34" s="50"/>
    </row>
    <row r="35" spans="1:4" ht="15.75" x14ac:dyDescent="0.25">
      <c r="A35" s="1"/>
      <c r="B35" s="64" t="s">
        <v>93</v>
      </c>
      <c r="C35" s="64">
        <v>113957.43</v>
      </c>
      <c r="D35" s="50"/>
    </row>
    <row r="36" spans="1:4" ht="15.75" x14ac:dyDescent="0.25">
      <c r="A36" s="1"/>
      <c r="B36" s="65" t="s">
        <v>94</v>
      </c>
      <c r="C36" s="65">
        <v>123663.63</v>
      </c>
      <c r="D36" s="50"/>
    </row>
    <row r="37" spans="1:4" ht="15.75" x14ac:dyDescent="0.25">
      <c r="A37" s="1"/>
      <c r="B37" s="64" t="s">
        <v>95</v>
      </c>
      <c r="C37" s="64">
        <f>C36-C35</f>
        <v>9706.2000000000116</v>
      </c>
      <c r="D37" s="50"/>
    </row>
    <row r="38" spans="1:4" ht="15.75" x14ac:dyDescent="0.25">
      <c r="A38" s="1"/>
      <c r="B38" s="43"/>
      <c r="C38" s="43"/>
      <c r="D38" s="50"/>
    </row>
    <row r="39" spans="1:4" ht="15.75" x14ac:dyDescent="0.25">
      <c r="A39" s="1"/>
      <c r="B39" s="43"/>
      <c r="C39" s="43"/>
      <c r="D39" s="50"/>
    </row>
    <row r="40" spans="1:4" ht="15.75" x14ac:dyDescent="0.25">
      <c r="A40" s="1"/>
      <c r="B40" s="43"/>
      <c r="C40" s="43"/>
      <c r="D40" s="50"/>
    </row>
    <row r="41" spans="1:4" ht="15.75" x14ac:dyDescent="0.25">
      <c r="A41" s="1" t="s">
        <v>96</v>
      </c>
      <c r="B41" s="43" t="s">
        <v>97</v>
      </c>
      <c r="C41" s="43"/>
      <c r="D41" s="50"/>
    </row>
    <row r="42" spans="1:4" ht="15.75" x14ac:dyDescent="0.25">
      <c r="A42" s="1"/>
      <c r="B42" s="43" t="s">
        <v>98</v>
      </c>
      <c r="C42" s="43"/>
      <c r="D42" s="50"/>
    </row>
    <row r="43" spans="1:4" ht="15.75" x14ac:dyDescent="0.25">
      <c r="A43" s="1"/>
      <c r="B43" s="43" t="s">
        <v>99</v>
      </c>
      <c r="C43" s="43"/>
      <c r="D43" s="50"/>
    </row>
    <row r="44" spans="1:4" ht="15.75" x14ac:dyDescent="0.25">
      <c r="A44" s="1"/>
      <c r="B44" s="43"/>
      <c r="C44" s="43"/>
      <c r="D44" s="50"/>
    </row>
    <row r="45" spans="1:4" ht="15.75" x14ac:dyDescent="0.25">
      <c r="A45" s="1"/>
      <c r="B45" s="43"/>
      <c r="C45" s="43"/>
      <c r="D45" s="50"/>
    </row>
    <row r="46" spans="1:4" ht="15.75" x14ac:dyDescent="0.25">
      <c r="A46" s="1"/>
      <c r="B46" s="43" t="s">
        <v>100</v>
      </c>
      <c r="C46" s="43"/>
      <c r="D46" s="50"/>
    </row>
    <row r="47" spans="1:4" ht="15.75" x14ac:dyDescent="0.25">
      <c r="A47" s="1"/>
      <c r="B47" s="43"/>
      <c r="C47" s="43"/>
      <c r="D47" s="50"/>
    </row>
    <row r="48" spans="1:4" ht="15.75" x14ac:dyDescent="0.25">
      <c r="A48" s="1"/>
      <c r="B48" s="43"/>
      <c r="C48" s="43"/>
      <c r="D48" s="50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2024-02-19T13:03:19Z</dcterms:modified>
</cp:coreProperties>
</file>